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915" activeTab="1"/>
  </bookViews>
  <sheets>
    <sheet name="全区" sheetId="1" r:id="rId1"/>
    <sheet name="乡镇街道" sheetId="2" r:id="rId2"/>
  </sheets>
  <definedNames>
    <definedName name="_xlnm._FilterDatabase" localSheetId="1" hidden="1">乡镇街道!$A$1:$O$8</definedName>
  </definedNames>
  <calcPr calcId="125725"/>
</workbook>
</file>

<file path=xl/calcChain.xml><?xml version="1.0" encoding="utf-8"?>
<calcChain xmlns="http://schemas.openxmlformats.org/spreadsheetml/2006/main">
  <c r="L8" i="2"/>
  <c r="I4"/>
  <c r="I3"/>
  <c r="I2"/>
  <c r="L2"/>
  <c r="M8"/>
  <c r="H8"/>
  <c r="G8"/>
  <c r="D8"/>
  <c r="C8"/>
  <c r="B8"/>
  <c r="I7"/>
  <c r="L6"/>
  <c r="N6" s="1"/>
  <c r="I6"/>
  <c r="I5"/>
  <c r="L5"/>
  <c r="O5" s="1"/>
  <c r="F7" i="1"/>
  <c r="F6"/>
  <c r="F5"/>
  <c r="F4"/>
  <c r="G3"/>
  <c r="F3"/>
  <c r="C3"/>
  <c r="I8" i="2" l="1"/>
  <c r="L7"/>
  <c r="O7" s="1"/>
  <c r="L4"/>
  <c r="N4" s="1"/>
  <c r="L3"/>
  <c r="O3" s="1"/>
  <c r="N5"/>
  <c r="O6"/>
  <c r="N7"/>
  <c r="N2"/>
  <c r="N3" l="1"/>
  <c r="O4"/>
  <c r="O8"/>
  <c r="O2"/>
  <c r="N8" l="1"/>
</calcChain>
</file>

<file path=xl/sharedStrings.xml><?xml version="1.0" encoding="utf-8"?>
<sst xmlns="http://schemas.openxmlformats.org/spreadsheetml/2006/main" count="36" uniqueCount="33">
  <si>
    <t>年度</t>
  </si>
  <si>
    <t>常住人口
数量</t>
  </si>
  <si>
    <t>前5年常住人口
平均数量</t>
  </si>
  <si>
    <t>总销量</t>
  </si>
  <si>
    <t>总户数</t>
  </si>
  <si>
    <t>户均销量</t>
  </si>
  <si>
    <t>前5年户均销量</t>
  </si>
  <si>
    <t>2020年全省平均持证率</t>
  </si>
  <si>
    <t>2021年常住人口数量</t>
  </si>
  <si>
    <r>
      <rPr>
        <b/>
        <sz val="11"/>
        <color theme="1"/>
        <rFont val="宋体"/>
        <charset val="134"/>
        <scheme val="minor"/>
      </rPr>
      <t>合理承载量=</t>
    </r>
    <r>
      <rPr>
        <b/>
        <sz val="10"/>
        <color theme="1"/>
        <rFont val="宋体"/>
        <charset val="134"/>
        <scheme val="minor"/>
      </rPr>
      <t>（上年度户均销量/前5年户均销量*80%+上年度常住人口数量/前5年常住人口平均数量*20%）*当前人口数量*上年度全省烟草专卖零售许可持证率</t>
    </r>
  </si>
  <si>
    <t>行政区划</t>
  </si>
  <si>
    <t>前5年总销量</t>
  </si>
  <si>
    <t>前5年总户数</t>
  </si>
  <si>
    <t>上年度总销量</t>
  </si>
  <si>
    <t>上年度总户数</t>
  </si>
  <si>
    <t>上年度户均销量</t>
  </si>
  <si>
    <t>2020年全省
平均持证率</t>
  </si>
  <si>
    <t>2021年
常住人口数量</t>
  </si>
  <si>
    <t>合理承载量</t>
  </si>
  <si>
    <t>2021年
零售户数量</t>
  </si>
  <si>
    <t>饱和差</t>
  </si>
  <si>
    <t>饱和度</t>
  </si>
  <si>
    <t>运河街道</t>
    <phoneticPr fontId="6" type="noConversion"/>
  </si>
  <si>
    <t>涧头集镇</t>
    <phoneticPr fontId="6" type="noConversion"/>
  </si>
  <si>
    <t>泥沟镇</t>
    <phoneticPr fontId="6" type="noConversion"/>
  </si>
  <si>
    <t>邳庄镇</t>
    <phoneticPr fontId="6" type="noConversion"/>
  </si>
  <si>
    <t>张山子镇</t>
    <phoneticPr fontId="6" type="noConversion"/>
  </si>
  <si>
    <t>马兰屯镇</t>
    <phoneticPr fontId="6" type="noConversion"/>
  </si>
  <si>
    <t>台儿庄区</t>
    <phoneticPr fontId="6" type="noConversion"/>
  </si>
  <si>
    <t>台儿庄区市场单元烟草制品零售点饱和度</t>
    <phoneticPr fontId="6" type="noConversion"/>
  </si>
  <si>
    <t xml:space="preserve"> </t>
    <phoneticPr fontId="6" type="noConversion"/>
  </si>
  <si>
    <t xml:space="preserve">         =（1853.61/1832.45*0.8+305102/298019.8*0.2）*305102*0.00379= 1173户</t>
    <phoneticPr fontId="6" type="noConversion"/>
  </si>
  <si>
    <r>
      <t xml:space="preserve">市场单元烟草制品零售点饱和度 = 市场单元当前零售户数量/市场单元烟草制品零售点合理承载量 </t>
    </r>
    <r>
      <rPr>
        <b/>
        <sz val="12"/>
        <color theme="1"/>
        <rFont val="宋体"/>
        <charset val="134"/>
        <scheme val="minor"/>
      </rPr>
      <t>= 1276户/1173户 = 1.09</t>
    </r>
    <phoneticPr fontId="6" type="noConversion"/>
  </si>
</sst>
</file>

<file path=xl/styles.xml><?xml version="1.0" encoding="utf-8"?>
<styleSheet xmlns="http://schemas.openxmlformats.org/spreadsheetml/2006/main">
  <numFmts count="5">
    <numFmt numFmtId="176" formatCode="0.0000_ "/>
    <numFmt numFmtId="177" formatCode="0.00_ "/>
    <numFmt numFmtId="178" formatCode="0_ "/>
    <numFmt numFmtId="179" formatCode="0.00_);\(0.00\)"/>
    <numFmt numFmtId="180" formatCode="0.00;[Red]0.00"/>
  </numFmts>
  <fonts count="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178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178" fontId="1" fillId="3" borderId="1" xfId="0" applyNumberFormat="1" applyFont="1" applyFill="1" applyBorder="1" applyAlignment="1">
      <alignment horizontal="center" vertical="center"/>
    </xf>
    <xf numFmtId="179" fontId="1" fillId="3" borderId="1" xfId="0" applyNumberFormat="1" applyFont="1" applyFill="1" applyBorder="1" applyAlignment="1">
      <alignment horizontal="center" vertical="center"/>
    </xf>
    <xf numFmtId="177" fontId="1" fillId="3" borderId="1" xfId="0" applyNumberFormat="1" applyFont="1" applyFill="1" applyBorder="1" applyAlignment="1">
      <alignment horizontal="center" vertical="center"/>
    </xf>
    <xf numFmtId="180" fontId="1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178" fontId="7" fillId="3" borderId="1" xfId="0" applyNumberFormat="1" applyFont="1" applyFill="1" applyBorder="1" applyAlignment="1">
      <alignment horizontal="center" vertical="center"/>
    </xf>
    <xf numFmtId="177" fontId="7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selection activeCell="D17" sqref="D17"/>
    </sheetView>
  </sheetViews>
  <sheetFormatPr defaultColWidth="9" defaultRowHeight="13.5"/>
  <cols>
    <col min="1" max="9" width="14.625" customWidth="1"/>
  </cols>
  <sheetData>
    <row r="1" spans="1:9" ht="42" customHeight="1">
      <c r="A1" s="28" t="s">
        <v>29</v>
      </c>
      <c r="B1" s="28"/>
      <c r="C1" s="28"/>
      <c r="D1" s="28"/>
      <c r="E1" s="28"/>
      <c r="F1" s="28"/>
      <c r="G1" s="28"/>
      <c r="H1" s="28"/>
      <c r="I1" s="28"/>
    </row>
    <row r="2" spans="1:9" ht="30" customHeight="1">
      <c r="A2" s="8" t="s">
        <v>0</v>
      </c>
      <c r="B2" s="9" t="s">
        <v>1</v>
      </c>
      <c r="C2" s="9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9" t="s">
        <v>7</v>
      </c>
      <c r="I2" s="17" t="s">
        <v>8</v>
      </c>
    </row>
    <row r="3" spans="1:9" ht="30" customHeight="1">
      <c r="A3" s="11">
        <v>2016</v>
      </c>
      <c r="B3" s="12">
        <v>290478</v>
      </c>
      <c r="C3" s="38">
        <f>(B3+B4+B5+B6+B7)/5</f>
        <v>298019.8</v>
      </c>
      <c r="D3" s="12">
        <v>2092054</v>
      </c>
      <c r="E3" s="12">
        <v>1135</v>
      </c>
      <c r="F3" s="13">
        <f>D3/E3</f>
        <v>1843.2193832599119</v>
      </c>
      <c r="G3" s="38">
        <f>(D3+D4+D5+D6+D7)/(E3+E4+E5+E6+E7)</f>
        <v>1832.4522156084656</v>
      </c>
      <c r="H3" s="41">
        <v>3.79E-3</v>
      </c>
      <c r="I3" s="43">
        <v>305102</v>
      </c>
    </row>
    <row r="4" spans="1:9" ht="30" customHeight="1">
      <c r="A4" s="11">
        <v>2017</v>
      </c>
      <c r="B4" s="12">
        <v>297368</v>
      </c>
      <c r="C4" s="39"/>
      <c r="D4" s="12">
        <v>2096979</v>
      </c>
      <c r="E4" s="12">
        <v>1163</v>
      </c>
      <c r="F4" s="13">
        <f>D4/E4</f>
        <v>1803.0773860705074</v>
      </c>
      <c r="G4" s="39"/>
      <c r="H4" s="41"/>
      <c r="I4" s="43"/>
    </row>
    <row r="5" spans="1:9" ht="30" customHeight="1">
      <c r="A5" s="11">
        <v>2018</v>
      </c>
      <c r="B5" s="12">
        <v>297612</v>
      </c>
      <c r="C5" s="39"/>
      <c r="D5" s="12">
        <v>2218490</v>
      </c>
      <c r="E5" s="12">
        <v>1254</v>
      </c>
      <c r="F5" s="13">
        <f>D5/E5</f>
        <v>1769.1307814992026</v>
      </c>
      <c r="G5" s="39"/>
      <c r="H5" s="41"/>
      <c r="I5" s="43"/>
    </row>
    <row r="6" spans="1:9" ht="30" customHeight="1">
      <c r="A6" s="11">
        <v>2019</v>
      </c>
      <c r="B6" s="12">
        <v>299539</v>
      </c>
      <c r="C6" s="39"/>
      <c r="D6" s="12">
        <v>2359985</v>
      </c>
      <c r="E6" s="12">
        <v>1247</v>
      </c>
      <c r="F6" s="13">
        <f>D6/E6</f>
        <v>1892.5300721732158</v>
      </c>
      <c r="G6" s="39"/>
      <c r="H6" s="41"/>
      <c r="I6" s="43"/>
    </row>
    <row r="7" spans="1:9" ht="30" customHeight="1">
      <c r="A7" s="14">
        <v>2020</v>
      </c>
      <c r="B7" s="15">
        <v>305102</v>
      </c>
      <c r="C7" s="40"/>
      <c r="D7" s="15">
        <v>2315163</v>
      </c>
      <c r="E7" s="15">
        <v>1249</v>
      </c>
      <c r="F7" s="16">
        <f>D7/E7</f>
        <v>1853.6132906325061</v>
      </c>
      <c r="G7" s="40"/>
      <c r="H7" s="42"/>
      <c r="I7" s="44"/>
    </row>
    <row r="8" spans="1:9" ht="27" customHeight="1">
      <c r="A8" s="29" t="s">
        <v>9</v>
      </c>
      <c r="B8" s="30"/>
      <c r="C8" s="30"/>
      <c r="D8" s="30"/>
      <c r="E8" s="30"/>
      <c r="F8" s="30"/>
      <c r="G8" s="30"/>
      <c r="H8" s="30"/>
      <c r="I8" s="31"/>
    </row>
    <row r="9" spans="1:9" ht="27" customHeight="1">
      <c r="A9" s="32" t="s">
        <v>31</v>
      </c>
      <c r="B9" s="33"/>
      <c r="C9" s="33"/>
      <c r="D9" s="33"/>
      <c r="E9" s="33"/>
      <c r="F9" s="33"/>
      <c r="G9" s="33"/>
      <c r="H9" s="33"/>
      <c r="I9" s="34"/>
    </row>
    <row r="10" spans="1:9" ht="27" customHeight="1">
      <c r="A10" s="35" t="s">
        <v>32</v>
      </c>
      <c r="B10" s="36"/>
      <c r="C10" s="36"/>
      <c r="D10" s="36"/>
      <c r="E10" s="36"/>
      <c r="F10" s="36"/>
      <c r="G10" s="36"/>
      <c r="H10" s="36"/>
      <c r="I10" s="37"/>
    </row>
  </sheetData>
  <mergeCells count="8">
    <mergeCell ref="A1:I1"/>
    <mergeCell ref="A8:I8"/>
    <mergeCell ref="A9:I9"/>
    <mergeCell ref="A10:I10"/>
    <mergeCell ref="C3:C7"/>
    <mergeCell ref="G3:G7"/>
    <mergeCell ref="H3:H7"/>
    <mergeCell ref="I3:I7"/>
  </mergeCells>
  <phoneticPr fontId="6" type="noConversion"/>
  <printOptions horizontalCentered="1"/>
  <pageMargins left="0.75138888888888899" right="0.75138888888888899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5"/>
  <sheetViews>
    <sheetView tabSelected="1" workbookViewId="0">
      <selection activeCell="P11" sqref="P11"/>
    </sheetView>
  </sheetViews>
  <sheetFormatPr defaultColWidth="9" defaultRowHeight="13.5"/>
  <cols>
    <col min="1" max="1" width="9.5" customWidth="1"/>
    <col min="2" max="2" width="11.375" customWidth="1"/>
    <col min="3" max="3" width="13.125" customWidth="1"/>
    <col min="4" max="5" width="12.625" customWidth="1"/>
    <col min="6" max="6" width="12.625" style="1" customWidth="1"/>
    <col min="7" max="10" width="12.625" customWidth="1"/>
    <col min="11" max="11" width="12.25" customWidth="1"/>
    <col min="12" max="12" width="10" style="1" customWidth="1"/>
    <col min="13" max="13" width="9.5" style="1" customWidth="1"/>
    <col min="14" max="15" width="8.5" style="2" customWidth="1"/>
  </cols>
  <sheetData>
    <row r="1" spans="1:15" ht="24.95" customHeight="1">
      <c r="A1" s="3" t="s">
        <v>10</v>
      </c>
      <c r="B1" s="4" t="s">
        <v>1</v>
      </c>
      <c r="C1" s="4" t="s">
        <v>2</v>
      </c>
      <c r="D1" s="3" t="s">
        <v>11</v>
      </c>
      <c r="E1" s="3" t="s">
        <v>12</v>
      </c>
      <c r="F1" s="5" t="s">
        <v>6</v>
      </c>
      <c r="G1" s="3" t="s">
        <v>13</v>
      </c>
      <c r="H1" s="3" t="s">
        <v>14</v>
      </c>
      <c r="I1" s="3" t="s">
        <v>15</v>
      </c>
      <c r="J1" s="4" t="s">
        <v>16</v>
      </c>
      <c r="K1" s="4" t="s">
        <v>17</v>
      </c>
      <c r="L1" s="6" t="s">
        <v>18</v>
      </c>
      <c r="M1" s="6" t="s">
        <v>19</v>
      </c>
      <c r="N1" s="7" t="s">
        <v>20</v>
      </c>
      <c r="O1" s="7" t="s">
        <v>21</v>
      </c>
    </row>
    <row r="2" spans="1:15" ht="24.95" customHeight="1">
      <c r="A2" s="18" t="s">
        <v>22</v>
      </c>
      <c r="B2" s="18">
        <v>87666</v>
      </c>
      <c r="C2" s="19">
        <v>60106.2</v>
      </c>
      <c r="D2" s="20">
        <v>3943047</v>
      </c>
      <c r="E2" s="20">
        <v>1943</v>
      </c>
      <c r="F2" s="20">
        <v>2029.36</v>
      </c>
      <c r="G2" s="20">
        <v>839316</v>
      </c>
      <c r="H2" s="20">
        <v>443</v>
      </c>
      <c r="I2" s="21">
        <f>G2/H2</f>
        <v>1894.6185101580136</v>
      </c>
      <c r="J2" s="18">
        <v>3.79E-3</v>
      </c>
      <c r="K2" s="18">
        <v>87666</v>
      </c>
      <c r="L2" s="20">
        <f>(((I2/F2)*0.8)+((B2/C2)*0.2))*K2*J2</f>
        <v>345.07477858991496</v>
      </c>
      <c r="M2" s="20">
        <v>435</v>
      </c>
      <c r="N2" s="27">
        <f>L2-M2</f>
        <v>-89.925221410085044</v>
      </c>
      <c r="O2" s="27">
        <f>M2/L2</f>
        <v>1.2605963315474635</v>
      </c>
    </row>
    <row r="3" spans="1:15" ht="24.95" customHeight="1">
      <c r="A3" s="18" t="s">
        <v>23</v>
      </c>
      <c r="B3" s="18">
        <v>58626</v>
      </c>
      <c r="C3" s="19">
        <v>58733.8</v>
      </c>
      <c r="D3" s="20">
        <v>2007024</v>
      </c>
      <c r="E3" s="20">
        <v>1042</v>
      </c>
      <c r="F3" s="20">
        <v>1926</v>
      </c>
      <c r="G3" s="20">
        <v>438124</v>
      </c>
      <c r="H3" s="20">
        <v>208</v>
      </c>
      <c r="I3" s="22">
        <f>G3/H3</f>
        <v>2106.3653846153848</v>
      </c>
      <c r="J3" s="18">
        <v>3.79E-3</v>
      </c>
      <c r="K3" s="18">
        <v>58626</v>
      </c>
      <c r="L3" s="20">
        <f t="shared" ref="L3:L8" si="0">(((I3/F3)*0.8)+((B3/C3)*0.2))*K3*J3</f>
        <v>238.75722593868309</v>
      </c>
      <c r="M3" s="20">
        <v>209</v>
      </c>
      <c r="N3" s="27">
        <f t="shared" ref="N3:N8" si="1">L3-M3</f>
        <v>29.757225938683092</v>
      </c>
      <c r="O3" s="27">
        <f>M3/L3</f>
        <v>0.87536617657668192</v>
      </c>
    </row>
    <row r="4" spans="1:15" ht="24.95" customHeight="1">
      <c r="A4" s="18" t="s">
        <v>24</v>
      </c>
      <c r="B4" s="18">
        <v>58229</v>
      </c>
      <c r="C4" s="19">
        <v>56661.8</v>
      </c>
      <c r="D4" s="20">
        <v>1701774</v>
      </c>
      <c r="E4" s="20">
        <v>949</v>
      </c>
      <c r="F4" s="20">
        <v>1793</v>
      </c>
      <c r="G4" s="20">
        <v>341704</v>
      </c>
      <c r="H4" s="20">
        <v>178</v>
      </c>
      <c r="I4" s="22">
        <f>G4/H4</f>
        <v>1919.685393258427</v>
      </c>
      <c r="J4" s="18">
        <v>3.79E-3</v>
      </c>
      <c r="K4" s="18">
        <v>58229</v>
      </c>
      <c r="L4" s="20">
        <f t="shared" si="0"/>
        <v>234.3829643335954</v>
      </c>
      <c r="M4" s="20">
        <v>190</v>
      </c>
      <c r="N4" s="27">
        <f t="shared" si="1"/>
        <v>44.382964333595396</v>
      </c>
      <c r="O4" s="27">
        <f t="shared" ref="O4:O8" si="2">M4/L4</f>
        <v>0.81063912021171691</v>
      </c>
    </row>
    <row r="5" spans="1:15" ht="24.95" customHeight="1">
      <c r="A5" s="24" t="s">
        <v>25</v>
      </c>
      <c r="B5" s="24">
        <v>29555</v>
      </c>
      <c r="C5" s="25">
        <v>26306.799999999999</v>
      </c>
      <c r="D5" s="26">
        <v>767807</v>
      </c>
      <c r="E5" s="26">
        <v>522</v>
      </c>
      <c r="F5" s="26">
        <v>1471</v>
      </c>
      <c r="G5" s="26">
        <v>183254</v>
      </c>
      <c r="H5" s="26">
        <v>115</v>
      </c>
      <c r="I5" s="27">
        <f t="shared" ref="I5:I8" si="3">G5/H5</f>
        <v>1593.5130434782609</v>
      </c>
      <c r="J5" s="24">
        <v>3.79E-3</v>
      </c>
      <c r="K5" s="24">
        <v>29555</v>
      </c>
      <c r="L5" s="26">
        <f t="shared" si="0"/>
        <v>122.24287618375159</v>
      </c>
      <c r="M5" s="26">
        <v>107</v>
      </c>
      <c r="N5" s="27">
        <f t="shared" si="1"/>
        <v>15.242876183751591</v>
      </c>
      <c r="O5" s="27">
        <f t="shared" si="2"/>
        <v>0.87530663004984455</v>
      </c>
    </row>
    <row r="6" spans="1:15" ht="24.95" customHeight="1">
      <c r="A6" s="18" t="s">
        <v>26</v>
      </c>
      <c r="B6" s="18">
        <v>41218</v>
      </c>
      <c r="C6" s="19">
        <v>42157.4</v>
      </c>
      <c r="D6" s="20">
        <v>1166799</v>
      </c>
      <c r="E6" s="20">
        <v>731</v>
      </c>
      <c r="F6" s="20">
        <v>1596</v>
      </c>
      <c r="G6" s="20">
        <v>183982</v>
      </c>
      <c r="H6" s="20">
        <v>151</v>
      </c>
      <c r="I6" s="22">
        <f t="shared" si="3"/>
        <v>1218.4238410596026</v>
      </c>
      <c r="J6" s="18">
        <v>3.79E-3</v>
      </c>
      <c r="K6" s="18">
        <v>41218</v>
      </c>
      <c r="L6" s="20">
        <f t="shared" si="0"/>
        <v>125.95434751952389</v>
      </c>
      <c r="M6" s="20">
        <v>146</v>
      </c>
      <c r="N6" s="27">
        <f t="shared" si="1"/>
        <v>-20.045652480476107</v>
      </c>
      <c r="O6" s="27">
        <f t="shared" si="2"/>
        <v>1.1591501434864635</v>
      </c>
    </row>
    <row r="7" spans="1:15" ht="24.95" customHeight="1">
      <c r="A7" s="18" t="s">
        <v>27</v>
      </c>
      <c r="B7" s="18">
        <v>29808</v>
      </c>
      <c r="C7" s="19">
        <v>54053.8</v>
      </c>
      <c r="D7" s="20">
        <v>1496220</v>
      </c>
      <c r="E7" s="20">
        <v>870</v>
      </c>
      <c r="F7" s="20">
        <v>1720</v>
      </c>
      <c r="G7" s="20">
        <v>328783</v>
      </c>
      <c r="H7" s="20">
        <v>154</v>
      </c>
      <c r="I7" s="22">
        <f t="shared" si="3"/>
        <v>2134.9545454545455</v>
      </c>
      <c r="J7" s="18">
        <v>3.79E-3</v>
      </c>
      <c r="K7" s="18">
        <v>29808</v>
      </c>
      <c r="L7" s="20">
        <f t="shared" si="0"/>
        <v>124.64148314671971</v>
      </c>
      <c r="M7" s="20">
        <v>191</v>
      </c>
      <c r="N7" s="27">
        <f t="shared" si="1"/>
        <v>-66.358516853280292</v>
      </c>
      <c r="O7" s="27">
        <f t="shared" si="2"/>
        <v>1.5323951157991873</v>
      </c>
    </row>
    <row r="8" spans="1:15" ht="24.95" customHeight="1">
      <c r="A8" s="18" t="s">
        <v>28</v>
      </c>
      <c r="B8" s="18">
        <f>SUM(B2:B7)</f>
        <v>305102</v>
      </c>
      <c r="C8" s="18">
        <f>SUM(C2:C7)</f>
        <v>298019.8</v>
      </c>
      <c r="D8" s="20">
        <f>SUM(D2:D7)</f>
        <v>11082671</v>
      </c>
      <c r="E8" s="20">
        <v>6057</v>
      </c>
      <c r="F8" s="20">
        <v>1832.45</v>
      </c>
      <c r="G8" s="20">
        <f>SUM(G2:G7)</f>
        <v>2315163</v>
      </c>
      <c r="H8" s="20">
        <f>SUM(H2:H7)</f>
        <v>1249</v>
      </c>
      <c r="I8" s="23">
        <f t="shared" si="3"/>
        <v>1853.6132906325061</v>
      </c>
      <c r="J8" s="18">
        <v>3.79E-3</v>
      </c>
      <c r="K8" s="18">
        <v>305102</v>
      </c>
      <c r="L8" s="20">
        <f t="shared" si="0"/>
        <v>1172.516250389682</v>
      </c>
      <c r="M8" s="20">
        <f>SUM(M2:M7)</f>
        <v>1278</v>
      </c>
      <c r="N8" s="27">
        <f t="shared" si="1"/>
        <v>-105.483749610318</v>
      </c>
      <c r="O8" s="27">
        <f t="shared" si="2"/>
        <v>1.0899635715711922</v>
      </c>
    </row>
    <row r="15" spans="1:15">
      <c r="L15" s="1" t="s">
        <v>30</v>
      </c>
    </row>
  </sheetData>
  <phoneticPr fontId="6" type="noConversion"/>
  <printOptions horizontalCentered="1" verticalCentered="1"/>
  <pageMargins left="0.39305555555555599" right="0.39305555555555599" top="0.78680555555555598" bottom="0.78680555555555598" header="0.39305555555555599" footer="0.39305555555555599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全区</vt:lpstr>
      <vt:lpstr>乡镇街道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赵鹏程(拟稿)</cp:lastModifiedBy>
  <cp:lastPrinted>2021-12-24T03:08:40Z</cp:lastPrinted>
  <dcterms:created xsi:type="dcterms:W3CDTF">2021-09-09T01:17:00Z</dcterms:created>
  <dcterms:modified xsi:type="dcterms:W3CDTF">2022-01-06T06:33:16Z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F591260D221F401C8550855C7E7152B1</vt:lpwstr>
  </property>
</Properties>
</file>